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N:\Org\LM\LM 1\Mitarbeiter\Ulrike Wolf\Projekte\BRSG\Entscheidungshilfe Arbeitgeberzuschuss\"/>
    </mc:Choice>
  </mc:AlternateContent>
  <workbookProtection workbookPassword="C350" lockStructure="1"/>
  <bookViews>
    <workbookView xWindow="2160" yWindow="48" windowWidth="14772" windowHeight="13332"/>
  </bookViews>
  <sheets>
    <sheet name="Entscheidungshilfe" sheetId="1" r:id="rId1"/>
    <sheet name="Auswahllisten" sheetId="2" state="veryHidden" r:id="rId2"/>
    <sheet name="Tabelle3" sheetId="3" state="veryHidden" r:id="rId3"/>
  </sheets>
  <definedNames>
    <definedName name="AZ">Entscheidungshilfe!$E$13</definedName>
    <definedName name="_xlnm.Print_Area" localSheetId="0">Entscheidungshilfe!$A$1:$G$40</definedName>
    <definedName name="Entgeltumwandlung">Entscheidungshilfe!$E$7</definedName>
    <definedName name="EU_aktuell">Entscheidungshilfe!$E$10</definedName>
    <definedName name="EU_neu">Entscheidungshilfe!$E$16</definedName>
    <definedName name="Fremdvertrag">Entscheidungshilfe!$E$25</definedName>
    <definedName name="Vertragsabschluss">Entscheidungshilfe!$E$28</definedName>
    <definedName name="Vorversicherung_DV_PK">Entscheidungshilfe!$E$4</definedName>
  </definedNames>
  <calcPr calcId="162913"/>
</workbook>
</file>

<file path=xl/calcChain.xml><?xml version="1.0" encoding="utf-8"?>
<calcChain xmlns="http://schemas.openxmlformats.org/spreadsheetml/2006/main">
  <c r="E20" i="1" l="1"/>
  <c r="E19" i="1"/>
  <c r="B39" i="1" l="1"/>
  <c r="E39" i="1"/>
  <c r="B31" i="1" l="1"/>
  <c r="C22" i="1" l="1"/>
  <c r="B38" i="1"/>
  <c r="B28" i="1"/>
  <c r="E22" i="1"/>
  <c r="E38" i="1" s="1"/>
  <c r="C19" i="1"/>
  <c r="B16" i="1"/>
  <c r="B7" i="1"/>
  <c r="B10" i="1"/>
  <c r="B25" i="1" l="1"/>
  <c r="B13" i="1"/>
</calcChain>
</file>

<file path=xl/sharedStrings.xml><?xml version="1.0" encoding="utf-8"?>
<sst xmlns="http://schemas.openxmlformats.org/spreadsheetml/2006/main" count="23" uniqueCount="22">
  <si>
    <t>Antwort:</t>
  </si>
  <si>
    <t>Durchführungsweg:</t>
  </si>
  <si>
    <t>Direktversicherung</t>
  </si>
  <si>
    <t>Pensionskasse</t>
  </si>
  <si>
    <t>Ja</t>
  </si>
  <si>
    <t>Nein</t>
  </si>
  <si>
    <t>Vorversicherung:</t>
  </si>
  <si>
    <t>Pensionsfonds</t>
  </si>
  <si>
    <t>biometrische Direktversicherung</t>
  </si>
  <si>
    <t>Entscheidungshilfe zum Arbeitgeberzuschuss bei Bestandsverträgen</t>
  </si>
  <si>
    <t>Handelt es sich bei der Vorversicherung um eine Direktversicherung (Rente oder Kapital), eine Pensionskasse, einen Pensionsfonds oder eine biometrische Direktversicherung?</t>
  </si>
  <si>
    <t>Direktversicherung (Rente oder Kapital)</t>
  </si>
  <si>
    <t>Hier können Sie die erforderlichen Druckstücke direkt auswählen:</t>
  </si>
  <si>
    <t>Durch Anklicken des Druckersymbols können Sie einen Ausdruck der Entscheidung erzeugen.</t>
  </si>
  <si>
    <t>Nachtrag Direktversicherung (Bestandsvertrag seit 2015, nicht GarantieRente, Erhöhung &gt; 300 Euro)</t>
  </si>
  <si>
    <t>Nachtrag interne Verrechnung + Neuzusage</t>
  </si>
  <si>
    <t>Nachtrag Erhöhung Bestandsvertrag ab 2015 um AG-Zuschuss</t>
  </si>
  <si>
    <t>Angebotsanforderung Beitragserhöhung Bestandsvertrag ab 2015</t>
  </si>
  <si>
    <t>Nachtrag Erhöhung Bestandsvertrag ab 2015 um AG-Zuschuss und zusätzliche Entgeltumwandlung</t>
  </si>
  <si>
    <t>Nachtrag interne Verrechnung ohne Neuzusage</t>
  </si>
  <si>
    <t>Ergebnis:</t>
  </si>
  <si>
    <t>Nachtrag AG-Zuschuss und zusätzliche Entgeltumwandlung in Neuvertrag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</si>
</sst>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7" formatCode="#,##0.00\ &quot;€&quot;;\-#,##0.00\ &quot;€&quot;"/>
    <numFmt numFmtId="164" formatCode="0.00000000000000000"/>
  </numFmts>
  <fonts count="7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u/>
      <sz val="14"/>
      <color rgb="FF4899A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78B4C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899AF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Fill="1"/>
    <xf numFmtId="0" fontId="0" fillId="3" borderId="0" xfId="0" applyFill="1"/>
    <xf numFmtId="0" fontId="0" fillId="3" borderId="1" xfId="0" applyFill="1" applyBorder="1"/>
    <xf numFmtId="0" fontId="3" fillId="3" borderId="2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0" xfId="0" applyFill="1" applyBorder="1"/>
    <xf numFmtId="0" fontId="0" fillId="3" borderId="0" xfId="0" applyFill="1" applyBorder="1" applyProtection="1"/>
    <xf numFmtId="0" fontId="0" fillId="3" borderId="5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1" fillId="2" borderId="0" xfId="0" applyFont="1" applyFill="1" applyBorder="1"/>
    <xf numFmtId="164" fontId="0" fillId="2" borderId="0" xfId="0" applyNumberFormat="1" applyFill="1" applyBorder="1" applyAlignment="1">
      <alignment horizontal="center"/>
    </xf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4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/>
    <xf numFmtId="0" fontId="4" fillId="2" borderId="0" xfId="0" applyFont="1" applyFill="1" applyBorder="1" applyAlignment="1">
      <alignment horizontal="center" vertical="center"/>
    </xf>
    <xf numFmtId="7" fontId="4" fillId="2" borderId="0" xfId="0" applyNumberFormat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4" borderId="4" xfId="0" applyFill="1" applyBorder="1"/>
    <xf numFmtId="0" fontId="0" fillId="4" borderId="0" xfId="0" applyFill="1" applyBorder="1"/>
    <xf numFmtId="0" fontId="0" fillId="4" borderId="5" xfId="0" applyFill="1" applyBorder="1"/>
    <xf numFmtId="0" fontId="5" fillId="4" borderId="4" xfId="0" applyFont="1" applyFill="1" applyBorder="1"/>
    <xf numFmtId="0" fontId="5" fillId="4" borderId="0" xfId="0" applyFont="1" applyFill="1" applyBorder="1"/>
    <xf numFmtId="0" fontId="5" fillId="4" borderId="5" xfId="0" applyFont="1" applyFill="1" applyBorder="1"/>
    <xf numFmtId="0" fontId="5" fillId="3" borderId="0" xfId="0" applyFont="1" applyFill="1"/>
    <xf numFmtId="0" fontId="1" fillId="4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center" vertical="center" wrapText="1"/>
    </xf>
  </cellXfs>
  <cellStyles count="1">
    <cellStyle name="Standard" xfId="0" builtinId="0"/>
  </cellStyles>
  <dxfs count="24"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ont>
        <color theme="0"/>
      </font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  <dxf>
      <fill>
        <patternFill>
          <fgColor rgb="FF4899AF"/>
        </patternFill>
      </fill>
    </dxf>
  </dxfs>
  <tableStyles count="0" defaultTableStyle="TableStyleMedium2" defaultPivotStyle="PivotStyleLight16"/>
  <colors>
    <mruColors>
      <color rgb="FF4899AF"/>
      <color rgb="FF78B4C4"/>
      <color rgb="FFBDD6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809625</xdr:colOff>
      <xdr:row>1</xdr:row>
      <xdr:rowOff>57150</xdr:rowOff>
    </xdr:from>
    <xdr:to>
      <xdr:col>3</xdr:col>
      <xdr:colOff>352425</xdr:colOff>
      <xdr:row>3</xdr:row>
      <xdr:rowOff>19050</xdr:rowOff>
    </xdr:to>
    <xdr:sp macro="[0]!Abfragen" textlink="">
      <xdr:nvSpPr>
        <xdr:cNvPr id="2" name="Abgerundetes Rechteck 1"/>
        <xdr:cNvSpPr/>
      </xdr:nvSpPr>
      <xdr:spPr>
        <a:xfrm>
          <a:off x="4657725" y="257175"/>
          <a:ext cx="1123950" cy="285750"/>
        </a:xfrm>
        <a:prstGeom prst="roundRect">
          <a:avLst/>
        </a:prstGeom>
        <a:solidFill>
          <a:srgbClr val="4899A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0">
              <a:latin typeface="Arial Black" panose="020B0A04020102020204" pitchFamily="34" charset="0"/>
              <a:cs typeface="Arial" panose="020B0604020202020204" pitchFamily="34" charset="0"/>
            </a:rPr>
            <a:t>Start</a:t>
          </a:r>
        </a:p>
      </xdr:txBody>
    </xdr:sp>
    <xdr:clientData/>
  </xdr:twoCellAnchor>
  <xdr:twoCellAnchor>
    <xdr:from>
      <xdr:col>2</xdr:col>
      <xdr:colOff>314325</xdr:colOff>
      <xdr:row>40</xdr:row>
      <xdr:rowOff>114301</xdr:rowOff>
    </xdr:from>
    <xdr:to>
      <xdr:col>2</xdr:col>
      <xdr:colOff>1447801</xdr:colOff>
      <xdr:row>45</xdr:row>
      <xdr:rowOff>28576</xdr:rowOff>
    </xdr:to>
    <xdr:sp macro="[0]!Drucken" textlink="">
      <xdr:nvSpPr>
        <xdr:cNvPr id="1034" name="printer2"/>
        <xdr:cNvSpPr>
          <a:spLocks noEditPoints="1" noChangeArrowheads="1"/>
        </xdr:cNvSpPr>
      </xdr:nvSpPr>
      <xdr:spPr bwMode="auto">
        <a:xfrm>
          <a:off x="4162425" y="13535026"/>
          <a:ext cx="1133476" cy="885825"/>
        </a:xfrm>
        <a:custGeom>
          <a:avLst/>
          <a:gdLst>
            <a:gd name="T0" fmla="*/ 10673 w 21600"/>
            <a:gd name="T1" fmla="*/ 0 h 21600"/>
            <a:gd name="T2" fmla="*/ 19186 w 21600"/>
            <a:gd name="T3" fmla="*/ 0 h 21600"/>
            <a:gd name="T4" fmla="*/ 21600 w 21600"/>
            <a:gd name="T5" fmla="*/ 4703 h 21600"/>
            <a:gd name="T6" fmla="*/ 21600 w 21600"/>
            <a:gd name="T7" fmla="*/ 10800 h 21600"/>
            <a:gd name="T8" fmla="*/ 21600 w 21600"/>
            <a:gd name="T9" fmla="*/ 16548 h 21600"/>
            <a:gd name="T10" fmla="*/ 18042 w 21600"/>
            <a:gd name="T11" fmla="*/ 21600 h 21600"/>
            <a:gd name="T12" fmla="*/ 10673 w 21600"/>
            <a:gd name="T13" fmla="*/ 21600 h 21600"/>
            <a:gd name="T14" fmla="*/ 3176 w 21600"/>
            <a:gd name="T15" fmla="*/ 21600 h 21600"/>
            <a:gd name="T16" fmla="*/ 0 w 21600"/>
            <a:gd name="T17" fmla="*/ 16548 h 21600"/>
            <a:gd name="T18" fmla="*/ 0 w 21600"/>
            <a:gd name="T19" fmla="*/ 10800 h 21600"/>
            <a:gd name="T20" fmla="*/ 0 w 21600"/>
            <a:gd name="T21" fmla="*/ 4703 h 21600"/>
            <a:gd name="T22" fmla="*/ 2414 w 21600"/>
            <a:gd name="T23" fmla="*/ 0 h 21600"/>
            <a:gd name="T24" fmla="*/ 1397 w 21600"/>
            <a:gd name="T25" fmla="*/ 23298 h 21600"/>
            <a:gd name="T26" fmla="*/ 20266 w 21600"/>
            <a:gd name="T27" fmla="*/ 311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T24" t="T25" r="T26" b="T27"/>
          <a:pathLst>
            <a:path w="21600" h="21600" extrusionOk="0">
              <a:moveTo>
                <a:pt x="10673" y="0"/>
              </a:moveTo>
              <a:lnTo>
                <a:pt x="19186" y="0"/>
              </a:lnTo>
              <a:lnTo>
                <a:pt x="21600" y="4703"/>
              </a:lnTo>
              <a:lnTo>
                <a:pt x="21600" y="10800"/>
              </a:lnTo>
              <a:lnTo>
                <a:pt x="21600" y="16548"/>
              </a:lnTo>
              <a:lnTo>
                <a:pt x="18042" y="16548"/>
              </a:lnTo>
              <a:lnTo>
                <a:pt x="18042" y="21600"/>
              </a:lnTo>
              <a:lnTo>
                <a:pt x="10673" y="21600"/>
              </a:lnTo>
              <a:lnTo>
                <a:pt x="3176" y="21600"/>
              </a:lnTo>
              <a:lnTo>
                <a:pt x="3176" y="16548"/>
              </a:lnTo>
              <a:lnTo>
                <a:pt x="0" y="16548"/>
              </a:lnTo>
              <a:lnTo>
                <a:pt x="0" y="10800"/>
              </a:lnTo>
              <a:lnTo>
                <a:pt x="0" y="4703"/>
              </a:lnTo>
              <a:lnTo>
                <a:pt x="2414" y="0"/>
              </a:lnTo>
              <a:lnTo>
                <a:pt x="10673" y="0"/>
              </a:lnTo>
              <a:close/>
            </a:path>
            <a:path w="21600" h="21600" extrusionOk="0">
              <a:moveTo>
                <a:pt x="0" y="4703"/>
              </a:moveTo>
              <a:lnTo>
                <a:pt x="3558" y="4703"/>
              </a:lnTo>
              <a:lnTo>
                <a:pt x="17026" y="4703"/>
              </a:lnTo>
              <a:lnTo>
                <a:pt x="21600" y="4703"/>
              </a:lnTo>
              <a:lnTo>
                <a:pt x="0" y="4703"/>
              </a:lnTo>
              <a:moveTo>
                <a:pt x="16518" y="4703"/>
              </a:moveTo>
              <a:lnTo>
                <a:pt x="16518" y="10452"/>
              </a:lnTo>
              <a:lnTo>
                <a:pt x="0" y="10452"/>
              </a:lnTo>
              <a:moveTo>
                <a:pt x="4320" y="16548"/>
              </a:moveTo>
              <a:lnTo>
                <a:pt x="4320" y="17419"/>
              </a:lnTo>
              <a:lnTo>
                <a:pt x="4320" y="20555"/>
              </a:lnTo>
              <a:lnTo>
                <a:pt x="4320" y="21600"/>
              </a:lnTo>
              <a:lnTo>
                <a:pt x="4320" y="16548"/>
              </a:lnTo>
              <a:moveTo>
                <a:pt x="16899" y="16548"/>
              </a:moveTo>
              <a:lnTo>
                <a:pt x="16899" y="17419"/>
              </a:lnTo>
              <a:lnTo>
                <a:pt x="16899" y="20555"/>
              </a:lnTo>
              <a:lnTo>
                <a:pt x="16899" y="21600"/>
              </a:lnTo>
              <a:lnTo>
                <a:pt x="16899" y="16548"/>
              </a:lnTo>
              <a:moveTo>
                <a:pt x="15247" y="14981"/>
              </a:moveTo>
              <a:lnTo>
                <a:pt x="15247" y="10452"/>
              </a:lnTo>
              <a:lnTo>
                <a:pt x="16899" y="16548"/>
              </a:lnTo>
              <a:lnTo>
                <a:pt x="18042" y="16548"/>
              </a:lnTo>
              <a:lnTo>
                <a:pt x="16518" y="10452"/>
              </a:lnTo>
              <a:moveTo>
                <a:pt x="15247" y="14981"/>
              </a:moveTo>
              <a:lnTo>
                <a:pt x="15247" y="14981"/>
              </a:lnTo>
              <a:lnTo>
                <a:pt x="16772" y="17942"/>
              </a:lnTo>
              <a:lnTo>
                <a:pt x="4447" y="17942"/>
              </a:lnTo>
              <a:lnTo>
                <a:pt x="5972" y="14981"/>
              </a:lnTo>
              <a:lnTo>
                <a:pt x="5972" y="10452"/>
              </a:lnTo>
              <a:lnTo>
                <a:pt x="4320" y="16548"/>
              </a:lnTo>
              <a:lnTo>
                <a:pt x="3176" y="16548"/>
              </a:lnTo>
              <a:lnTo>
                <a:pt x="4701" y="10452"/>
              </a:lnTo>
              <a:moveTo>
                <a:pt x="20202" y="5574"/>
              </a:moveTo>
              <a:lnTo>
                <a:pt x="20711" y="5574"/>
              </a:lnTo>
              <a:lnTo>
                <a:pt x="20711" y="7839"/>
              </a:lnTo>
              <a:lnTo>
                <a:pt x="20202" y="7839"/>
              </a:lnTo>
              <a:lnTo>
                <a:pt x="20202" y="5574"/>
              </a:lnTo>
              <a:moveTo>
                <a:pt x="5972" y="14981"/>
              </a:moveTo>
              <a:lnTo>
                <a:pt x="7496" y="14981"/>
              </a:lnTo>
              <a:lnTo>
                <a:pt x="13341" y="14981"/>
              </a:lnTo>
              <a:lnTo>
                <a:pt x="15247" y="14981"/>
              </a:lnTo>
            </a:path>
          </a:pathLst>
        </a:custGeom>
        <a:solidFill>
          <a:schemeClr val="bg1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106680</xdr:colOff>
      <xdr:row>0</xdr:row>
      <xdr:rowOff>38100</xdr:rowOff>
    </xdr:from>
    <xdr:to>
      <xdr:col>6</xdr:col>
      <xdr:colOff>647700</xdr:colOff>
      <xdr:row>2</xdr:row>
      <xdr:rowOff>114300</xdr:rowOff>
    </xdr:to>
    <xdr:pic>
      <xdr:nvPicPr>
        <xdr:cNvPr id="11" name="Grafik 10" descr="G26_CO_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38100"/>
          <a:ext cx="133350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1584960</xdr:colOff>
          <xdr:row>52</xdr:row>
          <xdr:rowOff>60960</xdr:rowOff>
        </xdr:from>
        <xdr:to>
          <xdr:col>4</xdr:col>
          <xdr:colOff>190500</xdr:colOff>
          <xdr:row>55</xdr:row>
          <xdr:rowOff>137160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1584960</xdr:colOff>
          <xdr:row>57</xdr:row>
          <xdr:rowOff>68580</xdr:rowOff>
        </xdr:from>
        <xdr:to>
          <xdr:col>4</xdr:col>
          <xdr:colOff>190500</xdr:colOff>
          <xdr:row>60</xdr:row>
          <xdr:rowOff>137160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1584960</xdr:colOff>
          <xdr:row>62</xdr:row>
          <xdr:rowOff>38100</xdr:rowOff>
        </xdr:from>
        <xdr:to>
          <xdr:col>4</xdr:col>
          <xdr:colOff>213360</xdr:colOff>
          <xdr:row>65</xdr:row>
          <xdr:rowOff>114300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1562100</xdr:colOff>
          <xdr:row>72</xdr:row>
          <xdr:rowOff>45720</xdr:rowOff>
        </xdr:from>
        <xdr:to>
          <xdr:col>4</xdr:col>
          <xdr:colOff>198120</xdr:colOff>
          <xdr:row>75</xdr:row>
          <xdr:rowOff>137160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1600200</xdr:colOff>
          <xdr:row>47</xdr:row>
          <xdr:rowOff>83820</xdr:rowOff>
        </xdr:from>
        <xdr:to>
          <xdr:col>4</xdr:col>
          <xdr:colOff>220980</xdr:colOff>
          <xdr:row>50</xdr:row>
          <xdr:rowOff>137160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1562100</xdr:colOff>
          <xdr:row>77</xdr:row>
          <xdr:rowOff>30480</xdr:rowOff>
        </xdr:from>
        <xdr:to>
          <xdr:col>4</xdr:col>
          <xdr:colOff>213360</xdr:colOff>
          <xdr:row>80</xdr:row>
          <xdr:rowOff>137160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1577340</xdr:colOff>
          <xdr:row>67</xdr:row>
          <xdr:rowOff>22860</xdr:rowOff>
        </xdr:from>
        <xdr:to>
          <xdr:col>4</xdr:col>
          <xdr:colOff>220980</xdr:colOff>
          <xdr:row>70</xdr:row>
          <xdr:rowOff>148590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L96"/>
  <sheetViews>
    <sheetView showGridLines="0" tabSelected="1" zoomScaleNormal="100" workbookViewId="0">
      <selection activeCell="AA1" sqref="AA1"/>
    </sheetView>
  </sheetViews>
  <sheetFormatPr baseColWidth="10" defaultRowHeight="13.2" x14ac:dyDescent="0.25"/>
  <cols>
    <col min="2" max="2" width="46.33203125" customWidth="1"/>
    <col min="3" max="3" width="23.6640625" customWidth="1"/>
    <col min="5" max="5" width="18.109375" customWidth="1"/>
    <col min="8" max="8" width="11.44140625" customWidth="1"/>
  </cols>
  <sheetData>
    <row r="1" spans="1:12" s="2" customFormat="1" ht="17.399999999999999" x14ac:dyDescent="0.3">
      <c r="A1" s="3"/>
      <c r="B1" s="4" t="s">
        <v>9</v>
      </c>
      <c r="C1" s="5"/>
      <c r="D1" s="5"/>
      <c r="E1" s="5"/>
      <c r="F1" s="5"/>
      <c r="G1" s="6"/>
    </row>
    <row r="2" spans="1:12" s="2" customFormat="1" x14ac:dyDescent="0.25">
      <c r="A2" s="7"/>
      <c r="B2" s="8"/>
      <c r="C2" s="9"/>
      <c r="D2" s="9"/>
      <c r="E2" s="8"/>
      <c r="F2" s="8"/>
      <c r="G2" s="10"/>
    </row>
    <row r="3" spans="1:12" s="2" customFormat="1" ht="12.75" customHeight="1" x14ac:dyDescent="0.25">
      <c r="A3" s="7"/>
      <c r="B3" s="8"/>
      <c r="C3" s="9"/>
      <c r="D3" s="9"/>
      <c r="E3" s="8"/>
      <c r="F3" s="8"/>
      <c r="G3" s="10"/>
    </row>
    <row r="4" spans="1:12" s="2" customFormat="1" ht="60" customHeight="1" x14ac:dyDescent="0.25">
      <c r="A4" s="11"/>
      <c r="B4" s="19" t="s">
        <v>10</v>
      </c>
      <c r="C4" s="12"/>
      <c r="D4" s="12"/>
      <c r="E4" s="33"/>
      <c r="F4" s="12"/>
      <c r="G4" s="13"/>
    </row>
    <row r="5" spans="1:12" x14ac:dyDescent="0.25">
      <c r="A5" s="11"/>
      <c r="B5" s="12"/>
      <c r="C5" s="12"/>
      <c r="D5" s="12"/>
      <c r="E5" s="14"/>
      <c r="F5" s="12"/>
      <c r="G5" s="13"/>
      <c r="H5" s="1"/>
      <c r="I5" s="1"/>
      <c r="J5" s="1"/>
      <c r="K5" s="1"/>
      <c r="L5" s="1"/>
    </row>
    <row r="6" spans="1:12" x14ac:dyDescent="0.25">
      <c r="A6" s="11"/>
      <c r="B6" s="12"/>
      <c r="C6" s="12"/>
      <c r="D6" s="12"/>
      <c r="E6" s="14"/>
      <c r="F6" s="12"/>
      <c r="G6" s="13"/>
      <c r="H6" s="1"/>
      <c r="I6" s="1"/>
      <c r="J6" s="1"/>
      <c r="K6" s="1"/>
      <c r="L6" s="1"/>
    </row>
    <row r="7" spans="1:12" ht="45" customHeight="1" x14ac:dyDescent="0.25">
      <c r="A7" s="11"/>
      <c r="B7" s="19" t="str">
        <f>IF(Vorversicherung_DV_PK="Pensionsfonds","Fremdvertragslösung: Bitte kontaktieren Sie Ihren Firmen- und Verbandsberater.",IF(OR(Vorversicherung_DV_PK="Direktversicherung (Rente oder Kapital)",Vorversicherung_DV_PK="Pensionskasse"),"Wird der Beitrag ganz oder teilweise aus Entgeltumwandlung bestritten?",IF(Vorversicherung_DV_PK="biometrische Direktversicherung","Bitte bieten Sie einen Neuvertrag zu Normalkonditionen an.","")))</f>
        <v/>
      </c>
      <c r="C7" s="12"/>
      <c r="D7" s="12"/>
      <c r="E7" s="21"/>
      <c r="F7" s="12"/>
      <c r="G7" s="13"/>
      <c r="H7" s="1"/>
      <c r="I7" s="1"/>
      <c r="J7" s="1"/>
      <c r="K7" s="1"/>
      <c r="L7" s="1"/>
    </row>
    <row r="8" spans="1:12" x14ac:dyDescent="0.25">
      <c r="A8" s="11"/>
      <c r="B8" s="12"/>
      <c r="C8" s="12"/>
      <c r="D8" s="12"/>
      <c r="E8" s="14"/>
      <c r="F8" s="12"/>
      <c r="G8" s="13"/>
      <c r="H8" s="1"/>
      <c r="I8" s="1"/>
      <c r="J8" s="1"/>
      <c r="K8" s="1"/>
      <c r="L8" s="1"/>
    </row>
    <row r="9" spans="1:12" x14ac:dyDescent="0.25">
      <c r="A9" s="11"/>
      <c r="B9" s="12"/>
      <c r="C9" s="12"/>
      <c r="D9" s="12"/>
      <c r="E9" s="14"/>
      <c r="F9" s="12"/>
      <c r="G9" s="13"/>
      <c r="H9" s="1"/>
      <c r="I9" s="1"/>
      <c r="J9" s="1"/>
      <c r="K9" s="1"/>
      <c r="L9" s="1"/>
    </row>
    <row r="10" spans="1:12" ht="45" customHeight="1" x14ac:dyDescent="0.25">
      <c r="A10" s="11"/>
      <c r="B10" s="19" t="str">
        <f>IF(Entgeltumwandlung="nein","Einen Arbeitgeberzuschuss gibt es nur bei Entgeltumwandlung.",IF(Entgeltumwandlung="ja","Wie hoch ist der Beitrag aus Entgeltumwandlung bisher?",""))</f>
        <v/>
      </c>
      <c r="C10" s="12"/>
      <c r="D10" s="12"/>
      <c r="E10" s="22"/>
      <c r="F10" s="12"/>
      <c r="G10" s="13"/>
      <c r="H10" s="1"/>
      <c r="I10" s="1"/>
      <c r="J10" s="1"/>
      <c r="K10" s="1"/>
      <c r="L10" s="1"/>
    </row>
    <row r="11" spans="1:12" x14ac:dyDescent="0.25">
      <c r="A11" s="11"/>
      <c r="B11" s="12"/>
      <c r="C11" s="12"/>
      <c r="D11" s="12"/>
      <c r="E11" s="14"/>
      <c r="F11" s="12"/>
      <c r="G11" s="13"/>
      <c r="H11" s="1"/>
      <c r="I11" s="1"/>
      <c r="J11" s="1"/>
      <c r="K11" s="1"/>
      <c r="L11" s="1"/>
    </row>
    <row r="12" spans="1:12" x14ac:dyDescent="0.25">
      <c r="A12" s="11"/>
      <c r="B12" s="12"/>
      <c r="C12" s="12"/>
      <c r="D12" s="12"/>
      <c r="E12" s="14"/>
      <c r="F12" s="12"/>
      <c r="G12" s="13"/>
      <c r="H12" s="1"/>
      <c r="I12" s="1"/>
      <c r="J12" s="1"/>
      <c r="K12" s="1"/>
      <c r="L12" s="1"/>
    </row>
    <row r="13" spans="1:12" ht="45" customHeight="1" x14ac:dyDescent="0.25">
      <c r="A13" s="11"/>
      <c r="B13" s="19" t="str">
        <f>IF(EU_aktuell&gt;0,"Wie hoch soll der Arbeitgeberzuschuss zukünftig sein (mindestens 15%)?","")</f>
        <v/>
      </c>
      <c r="C13" s="12"/>
      <c r="D13" s="12"/>
      <c r="E13" s="23"/>
      <c r="F13" s="12"/>
      <c r="G13" s="13"/>
      <c r="H13" s="1"/>
      <c r="I13" s="1"/>
      <c r="J13" s="1"/>
      <c r="K13" s="1"/>
      <c r="L13" s="1"/>
    </row>
    <row r="14" spans="1:12" x14ac:dyDescent="0.25">
      <c r="A14" s="11"/>
      <c r="B14" s="12"/>
      <c r="C14" s="12"/>
      <c r="D14" s="12"/>
      <c r="E14" s="12"/>
      <c r="F14" s="12"/>
      <c r="G14" s="13"/>
      <c r="H14" s="1"/>
      <c r="I14" s="1"/>
      <c r="J14" s="1"/>
      <c r="K14" s="1"/>
      <c r="L14" s="1"/>
    </row>
    <row r="15" spans="1:12" x14ac:dyDescent="0.25">
      <c r="A15" s="11"/>
      <c r="B15" s="12"/>
      <c r="C15" s="12"/>
      <c r="D15" s="12"/>
      <c r="E15" s="12"/>
      <c r="F15" s="12"/>
      <c r="G15" s="13"/>
      <c r="H15" s="1"/>
      <c r="I15" s="1"/>
      <c r="J15" s="1"/>
      <c r="K15" s="1"/>
      <c r="L15" s="1"/>
    </row>
    <row r="16" spans="1:12" ht="45" customHeight="1" x14ac:dyDescent="0.25">
      <c r="A16" s="11"/>
      <c r="B16" s="19" t="str">
        <f>IF(AZ&gt;0,"Wie hoch soll die Entgeltumwandlung (ohne Arbeitgeberzuschuss) zukünftig sein?","")</f>
        <v/>
      </c>
      <c r="C16" s="15"/>
      <c r="D16" s="12"/>
      <c r="E16" s="22"/>
      <c r="F16" s="12"/>
      <c r="G16" s="13"/>
      <c r="H16" s="1"/>
      <c r="I16" s="1"/>
      <c r="J16" s="1"/>
      <c r="K16" s="1"/>
      <c r="L16" s="1"/>
    </row>
    <row r="17" spans="1:12" x14ac:dyDescent="0.25">
      <c r="A17" s="11"/>
      <c r="B17" s="12"/>
      <c r="C17" s="12"/>
      <c r="D17" s="12"/>
      <c r="E17" s="14"/>
      <c r="F17" s="12"/>
      <c r="G17" s="13"/>
      <c r="H17" s="1"/>
      <c r="I17" s="1"/>
      <c r="J17" s="1"/>
      <c r="K17" s="1"/>
      <c r="L17" s="1"/>
    </row>
    <row r="18" spans="1:12" x14ac:dyDescent="0.25">
      <c r="A18" s="11"/>
      <c r="B18" s="12"/>
      <c r="C18" s="12"/>
      <c r="D18" s="12"/>
      <c r="E18" s="14"/>
      <c r="F18" s="12"/>
      <c r="G18" s="13"/>
      <c r="H18" s="1"/>
      <c r="I18" s="1"/>
      <c r="J18" s="1"/>
      <c r="K18" s="1"/>
      <c r="L18" s="1"/>
    </row>
    <row r="19" spans="1:12" ht="45" customHeight="1" x14ac:dyDescent="0.25">
      <c r="A19" s="11"/>
      <c r="B19" s="20"/>
      <c r="C19" s="24" t="str">
        <f>IF(EU_neu&gt;0,"Der Arbeitgeberzuschuss beträgt jährlich","")</f>
        <v/>
      </c>
      <c r="D19" s="12"/>
      <c r="E19" s="22" t="str">
        <f>IF(EU_neu&gt;0,ROUND(MIN(EU_neu,3384)*AZ,2),"")</f>
        <v/>
      </c>
      <c r="F19" s="12"/>
      <c r="G19" s="13"/>
      <c r="H19" s="1"/>
      <c r="I19" s="1"/>
      <c r="J19" s="1"/>
      <c r="K19" s="1"/>
      <c r="L19" s="1"/>
    </row>
    <row r="20" spans="1:12" ht="67.95" customHeight="1" x14ac:dyDescent="0.25">
      <c r="A20" s="11"/>
      <c r="B20" s="12"/>
      <c r="C20" s="12"/>
      <c r="D20" s="12"/>
      <c r="E20" s="36" t="str">
        <f>IF(EU_neu&gt;3384,"Der Arbeitgeber-zuschuss wird auf maximal 3.384 Euro (4% der BBG) gewährt","")</f>
        <v/>
      </c>
      <c r="F20" s="12"/>
      <c r="G20" s="13"/>
      <c r="H20" s="1"/>
      <c r="I20" s="1"/>
      <c r="J20" s="1"/>
      <c r="K20" s="1"/>
      <c r="L20" s="1"/>
    </row>
    <row r="21" spans="1:12" x14ac:dyDescent="0.25">
      <c r="A21" s="11"/>
      <c r="B21" s="12"/>
      <c r="C21" s="12"/>
      <c r="D21" s="12"/>
      <c r="E21" s="12"/>
      <c r="F21" s="12"/>
      <c r="G21" s="13"/>
      <c r="H21" s="1"/>
      <c r="I21" s="1"/>
      <c r="J21" s="1"/>
      <c r="K21" s="1"/>
      <c r="L21" s="1"/>
    </row>
    <row r="22" spans="1:12" ht="54.9" customHeight="1" x14ac:dyDescent="0.25">
      <c r="A22" s="11"/>
      <c r="B22" s="20"/>
      <c r="C22" s="24" t="str">
        <f>IF(EU_neu&gt;0,"Der gesamte Beitrag incl. Arbeitgeberzuschuss beträgt jährlich","")</f>
        <v/>
      </c>
      <c r="D22" s="12"/>
      <c r="E22" s="22" t="str">
        <f>IF(EU_neu&gt;0,EU_neu+E19,"")</f>
        <v/>
      </c>
      <c r="F22" s="12"/>
      <c r="G22" s="13"/>
      <c r="H22" s="1"/>
      <c r="I22" s="1"/>
      <c r="J22" s="1"/>
      <c r="K22" s="1"/>
      <c r="L22" s="1"/>
    </row>
    <row r="23" spans="1:12" x14ac:dyDescent="0.25">
      <c r="A23" s="11"/>
      <c r="B23" s="12"/>
      <c r="C23" s="12"/>
      <c r="D23" s="12"/>
      <c r="E23" s="14"/>
      <c r="F23" s="12"/>
      <c r="G23" s="13"/>
      <c r="H23" s="1"/>
      <c r="I23" s="1"/>
      <c r="J23" s="1"/>
      <c r="K23" s="1"/>
      <c r="L23" s="1"/>
    </row>
    <row r="24" spans="1:12" x14ac:dyDescent="0.25">
      <c r="A24" s="11"/>
      <c r="B24" s="12"/>
      <c r="C24" s="12"/>
      <c r="D24" s="12"/>
      <c r="E24" s="14"/>
      <c r="F24" s="12"/>
      <c r="G24" s="13"/>
      <c r="H24" s="1"/>
      <c r="I24" s="1"/>
      <c r="J24" s="1"/>
      <c r="K24" s="1"/>
      <c r="L24" s="1"/>
    </row>
    <row r="25" spans="1:12" ht="45" customHeight="1" x14ac:dyDescent="0.25">
      <c r="A25" s="11"/>
      <c r="B25" s="19" t="str">
        <f>IF(AND(EU_neu&gt;0,E22&gt;=EU_aktuell),"Besteht der Vorvertrag bei der Gothaer Leben / der Gothaer Pensionskasse, also kein Fremdvertrag?","")</f>
        <v/>
      </c>
      <c r="C25" s="12"/>
      <c r="D25" s="12"/>
      <c r="E25" s="21"/>
      <c r="F25" s="12"/>
      <c r="G25" s="13"/>
      <c r="H25" s="1"/>
      <c r="I25" s="1"/>
      <c r="J25" s="1"/>
      <c r="K25" s="1"/>
      <c r="L25" s="1"/>
    </row>
    <row r="26" spans="1:12" x14ac:dyDescent="0.25">
      <c r="A26" s="11"/>
      <c r="B26" s="12"/>
      <c r="C26" s="12"/>
      <c r="D26" s="12"/>
      <c r="E26" s="14"/>
      <c r="F26" s="12"/>
      <c r="G26" s="13"/>
      <c r="H26" s="1"/>
      <c r="I26" s="1"/>
      <c r="J26" s="1"/>
      <c r="K26" s="1"/>
      <c r="L26" s="1"/>
    </row>
    <row r="27" spans="1:12" x14ac:dyDescent="0.25">
      <c r="A27" s="11"/>
      <c r="B27" s="12"/>
      <c r="C27" s="12"/>
      <c r="D27" s="12"/>
      <c r="E27" s="12"/>
      <c r="F27" s="12"/>
      <c r="G27" s="13"/>
      <c r="H27" s="1"/>
      <c r="I27" s="1"/>
      <c r="J27" s="1"/>
      <c r="K27" s="1"/>
      <c r="L27" s="1"/>
    </row>
    <row r="28" spans="1:12" ht="90" customHeight="1" x14ac:dyDescent="0.25">
      <c r="A28" s="11"/>
      <c r="B28" s="19" t="str">
        <f>IF(Fremdvertrag="nein","Fremdvertragslösung: Bitte kontaktieren Sie Ihren Firmen- und Verbandsberater",IF(AND(Fremdvertrag="ja",Vorversicherung_DV_PK="Pensionskasse"),"Der Arbeitgeberzuschuss für den bisherigen Beitrag wird intern verrechnet."&amp;" Für die freiwerdende Entgeltumwandlung, eine evtl. Erhöhung sowie den hierauf entfallenden Arbeitgeberzuschuss kann ein neuer Vertrag in einer Sonderpreisklasse als Direktversicherung angelegt werden.",IF(AND(Fremdvertrag="ja",Vorversicherung_DV_PK="Direktversicherung (Rente oder Kapital)"),"Wann wurde die Direktversicherung abgeschlossen?","")))</f>
        <v/>
      </c>
      <c r="C28" s="12"/>
      <c r="D28" s="12"/>
      <c r="E28" s="21"/>
      <c r="F28" s="12"/>
      <c r="G28" s="13"/>
      <c r="H28" s="1"/>
      <c r="I28" s="1"/>
      <c r="J28" s="1"/>
      <c r="K28" s="1"/>
      <c r="L28" s="1"/>
    </row>
    <row r="29" spans="1:12" x14ac:dyDescent="0.25">
      <c r="A29" s="11"/>
      <c r="B29" s="12"/>
      <c r="C29" s="12"/>
      <c r="D29" s="12"/>
      <c r="E29" s="12"/>
      <c r="F29" s="12"/>
      <c r="G29" s="13"/>
      <c r="H29" s="1"/>
      <c r="I29" s="1"/>
      <c r="J29" s="1"/>
      <c r="K29" s="1"/>
      <c r="L29" s="1"/>
    </row>
    <row r="30" spans="1:12" x14ac:dyDescent="0.25">
      <c r="A30" s="11"/>
      <c r="B30" s="12"/>
      <c r="C30" s="12"/>
      <c r="D30" s="12"/>
      <c r="E30" s="12"/>
      <c r="F30" s="12"/>
      <c r="G30" s="13"/>
      <c r="H30" s="1"/>
      <c r="I30" s="1"/>
      <c r="J30" s="1"/>
      <c r="K30" s="1"/>
      <c r="L30" s="1"/>
    </row>
    <row r="31" spans="1:12" ht="45" customHeight="1" x14ac:dyDescent="0.25">
      <c r="A31" s="11"/>
      <c r="B31" s="19" t="str">
        <f>IF(Vertragsabschluss="2015 oder später","Handelt es sich beim Vorvertrag um eine Direktversicherung GarantieRente oder GarantieRente Performance?",IF(Vertragsabschluss="vor 2015","Soll der Arbeitgeberzuschuss intern verrechnet werden?",""))</f>
        <v/>
      </c>
      <c r="C31" s="12"/>
      <c r="D31" s="12"/>
      <c r="E31" s="21"/>
      <c r="F31" s="12"/>
      <c r="G31" s="13"/>
      <c r="H31" s="1"/>
      <c r="I31" s="1"/>
      <c r="J31" s="1"/>
      <c r="K31" s="1"/>
      <c r="L31" s="1"/>
    </row>
    <row r="32" spans="1:12" x14ac:dyDescent="0.25">
      <c r="A32" s="11"/>
      <c r="B32" s="12"/>
      <c r="C32" s="12"/>
      <c r="D32" s="12"/>
      <c r="E32" s="12"/>
      <c r="F32" s="12"/>
      <c r="G32" s="13"/>
      <c r="H32" s="1"/>
      <c r="I32" s="1"/>
      <c r="J32" s="1"/>
      <c r="K32" s="1"/>
      <c r="L32" s="1"/>
    </row>
    <row r="33" spans="1:12" x14ac:dyDescent="0.25">
      <c r="A33" s="11"/>
      <c r="B33" s="12"/>
      <c r="C33" s="12"/>
      <c r="D33" s="12"/>
      <c r="E33" s="12"/>
      <c r="F33" s="12"/>
      <c r="G33" s="13"/>
      <c r="H33" s="1"/>
      <c r="I33" s="1"/>
      <c r="J33" s="1"/>
      <c r="K33" s="1"/>
      <c r="L33" s="1"/>
    </row>
    <row r="34" spans="1:12" x14ac:dyDescent="0.25">
      <c r="A34" s="11"/>
      <c r="B34" s="12"/>
      <c r="C34" s="12"/>
      <c r="D34" s="12"/>
      <c r="E34" s="12"/>
      <c r="F34" s="12"/>
      <c r="G34" s="13"/>
      <c r="H34" s="1"/>
      <c r="I34" s="1"/>
      <c r="J34" s="1"/>
      <c r="K34" s="1"/>
      <c r="L34" s="1"/>
    </row>
    <row r="35" spans="1:12" x14ac:dyDescent="0.25">
      <c r="A35" s="11"/>
      <c r="B35" s="39" t="s">
        <v>20</v>
      </c>
      <c r="C35" s="39"/>
      <c r="D35" s="39"/>
      <c r="E35" s="39"/>
      <c r="F35" s="12"/>
      <c r="G35" s="13"/>
      <c r="H35" s="1"/>
      <c r="I35" s="1"/>
      <c r="J35" s="1"/>
      <c r="K35" s="1"/>
      <c r="L35" s="1"/>
    </row>
    <row r="36" spans="1:12" ht="99.9" customHeight="1" x14ac:dyDescent="0.25">
      <c r="A36" s="11"/>
      <c r="B36" s="40"/>
      <c r="C36" s="40"/>
      <c r="D36" s="40"/>
      <c r="E36" s="40"/>
      <c r="F36" s="12"/>
      <c r="G36" s="13"/>
      <c r="H36" s="1"/>
      <c r="I36" s="1"/>
      <c r="J36" s="1"/>
      <c r="K36" s="1"/>
      <c r="L36" s="1"/>
    </row>
    <row r="37" spans="1:12" x14ac:dyDescent="0.25">
      <c r="A37" s="11"/>
      <c r="B37" s="12"/>
      <c r="C37" s="12"/>
      <c r="D37" s="12"/>
      <c r="E37" s="12"/>
      <c r="F37" s="12"/>
      <c r="G37" s="13"/>
      <c r="H37" s="1"/>
      <c r="I37" s="1"/>
      <c r="J37" s="1"/>
      <c r="K37" s="1"/>
      <c r="L37" s="1"/>
    </row>
    <row r="38" spans="1:12" ht="45" customHeight="1" x14ac:dyDescent="0.25">
      <c r="A38" s="11"/>
      <c r="B38" s="19" t="str">
        <f>IF(OR(Vertragsabschluss="vor 2015",AND(Vorversicherung_DV_PK="Pensionskasse",Fremdvertrag="Ja")),"Der jährliche Beitrag für den Neuvertrag beträgt incl. Arbeitgeberzuschuss ",IF(E31&lt;&gt;"","Der bestehende Vertrag wird um diesen Betrag erhöht:",""))</f>
        <v/>
      </c>
      <c r="C38" s="12"/>
      <c r="D38" s="12"/>
      <c r="E38" s="22" t="str">
        <f>IF(OR(Vertragsabschluss="vor 2015",AND(Vorversicherung_DV_PK="Pensionskasse",Fremdvertrag="Ja"),$E$31="Ja",AND(E31="Nein",EU_neu-EU_aktuell&lt;=300)),E22-EU_aktuell,IF(AND(E31="Nein",EU_neu-EU_aktuell&gt;300),ROUND(EU_aktuell*AZ,2),""))</f>
        <v/>
      </c>
      <c r="F38" s="12"/>
      <c r="G38" s="13"/>
      <c r="H38" s="1"/>
      <c r="I38" s="1"/>
      <c r="J38" s="1"/>
      <c r="K38" s="1"/>
      <c r="L38" s="1"/>
    </row>
    <row r="39" spans="1:12" ht="45" customHeight="1" x14ac:dyDescent="0.25">
      <c r="A39" s="11"/>
      <c r="B39" s="19" t="str">
        <f>IF(AND(E28="2015 oder später",E31="Nein",EU_neu-EU_aktuell&gt;300),"Zusätzlich fließen in einen neuen Vertrag:","")</f>
        <v/>
      </c>
      <c r="C39" s="12"/>
      <c r="D39" s="12"/>
      <c r="E39" s="22" t="str">
        <f>IF(AND(E28="2015 oder später",E31="Nein",EU_neu-EU_aktuell&gt;300),E22-EU_aktuell-ROUND(EU_aktuell*AZ,2),"")</f>
        <v/>
      </c>
      <c r="F39" s="12"/>
      <c r="G39" s="13"/>
      <c r="H39" s="1"/>
      <c r="I39" s="1"/>
      <c r="J39" s="1"/>
      <c r="K39" s="1"/>
      <c r="L39" s="1"/>
    </row>
    <row r="40" spans="1:12" x14ac:dyDescent="0.25">
      <c r="A40" s="11"/>
      <c r="B40" s="12"/>
      <c r="C40" s="12"/>
      <c r="D40" s="12"/>
      <c r="E40" s="12"/>
      <c r="F40" s="12"/>
      <c r="G40" s="13"/>
      <c r="H40" s="1"/>
      <c r="I40" s="1"/>
      <c r="J40" s="1"/>
      <c r="K40" s="1"/>
      <c r="L40" s="1"/>
    </row>
    <row r="41" spans="1:12" x14ac:dyDescent="0.25">
      <c r="A41" s="25"/>
      <c r="B41" s="26"/>
      <c r="C41" s="26"/>
      <c r="D41" s="26"/>
      <c r="E41" s="26"/>
      <c r="F41" s="26"/>
      <c r="G41" s="27"/>
      <c r="H41" s="1"/>
      <c r="I41" s="1"/>
      <c r="J41" s="1"/>
      <c r="K41" s="1"/>
      <c r="L41" s="1"/>
    </row>
    <row r="42" spans="1:12" x14ac:dyDescent="0.25">
      <c r="A42" s="25"/>
      <c r="B42" s="42" t="s">
        <v>13</v>
      </c>
      <c r="C42" s="26"/>
      <c r="D42" s="26"/>
      <c r="E42" s="26"/>
      <c r="F42" s="26"/>
      <c r="G42" s="27"/>
      <c r="H42" s="1"/>
      <c r="I42" s="1"/>
      <c r="J42" s="1"/>
      <c r="K42" s="1"/>
      <c r="L42" s="1"/>
    </row>
    <row r="43" spans="1:12" ht="25.5" customHeight="1" x14ac:dyDescent="0.25">
      <c r="A43" s="25"/>
      <c r="B43" s="42"/>
      <c r="C43" s="26"/>
      <c r="D43" s="26"/>
      <c r="E43" s="26"/>
      <c r="F43" s="26"/>
      <c r="G43" s="27"/>
      <c r="H43" s="1"/>
      <c r="I43" s="1"/>
      <c r="J43" s="1"/>
      <c r="K43" s="1"/>
      <c r="L43" s="1"/>
    </row>
    <row r="44" spans="1:12" x14ac:dyDescent="0.25">
      <c r="A44" s="25"/>
      <c r="B44" s="42"/>
      <c r="C44" s="26"/>
      <c r="D44" s="26"/>
      <c r="E44" s="26"/>
      <c r="F44" s="26"/>
      <c r="G44" s="27"/>
      <c r="H44" s="1"/>
      <c r="I44" s="1"/>
      <c r="J44" s="1"/>
      <c r="K44" s="1"/>
      <c r="L44" s="1"/>
    </row>
    <row r="45" spans="1:12" x14ac:dyDescent="0.25">
      <c r="A45" s="25"/>
      <c r="B45" s="26"/>
      <c r="C45" s="26"/>
      <c r="D45" s="26"/>
      <c r="E45" s="26"/>
      <c r="F45" s="26"/>
      <c r="G45" s="27"/>
      <c r="H45" s="1"/>
      <c r="I45" s="1"/>
      <c r="J45" s="1"/>
      <c r="K45" s="1"/>
      <c r="L45" s="1"/>
    </row>
    <row r="46" spans="1:12" x14ac:dyDescent="0.25">
      <c r="A46" s="7"/>
      <c r="B46" s="8"/>
      <c r="C46" s="8"/>
      <c r="D46" s="8"/>
      <c r="E46" s="8"/>
      <c r="F46" s="8"/>
      <c r="G46" s="10"/>
      <c r="H46" s="1"/>
      <c r="I46" s="1"/>
      <c r="J46" s="1"/>
      <c r="K46" s="1"/>
      <c r="L46" s="1"/>
    </row>
    <row r="47" spans="1:12" ht="20.25" customHeight="1" x14ac:dyDescent="0.25">
      <c r="A47" s="25"/>
      <c r="B47" s="41" t="s">
        <v>12</v>
      </c>
      <c r="C47" s="41"/>
      <c r="D47" s="41"/>
      <c r="E47" s="41"/>
      <c r="F47" s="26"/>
      <c r="G47" s="27"/>
      <c r="H47" s="1"/>
      <c r="I47" s="1"/>
      <c r="J47" s="1"/>
      <c r="K47" s="1"/>
      <c r="L47" s="1"/>
    </row>
    <row r="48" spans="1:12" s="31" customFormat="1" x14ac:dyDescent="0.25">
      <c r="A48" s="28"/>
      <c r="B48" s="29"/>
      <c r="C48" s="29"/>
      <c r="D48" s="29"/>
      <c r="E48" s="29"/>
      <c r="F48" s="29"/>
      <c r="G48" s="30"/>
    </row>
    <row r="49" spans="1:12" ht="12.75" customHeight="1" x14ac:dyDescent="0.25">
      <c r="A49" s="25"/>
      <c r="B49" s="37" t="s">
        <v>14</v>
      </c>
      <c r="C49" s="38">
        <v>113470</v>
      </c>
      <c r="D49" s="26"/>
      <c r="E49" s="26"/>
      <c r="F49" s="26"/>
      <c r="G49" s="27"/>
      <c r="H49" s="1"/>
      <c r="I49" s="1"/>
      <c r="J49" s="1"/>
      <c r="K49" s="1"/>
      <c r="L49" s="1"/>
    </row>
    <row r="50" spans="1:12" x14ac:dyDescent="0.25">
      <c r="A50" s="25"/>
      <c r="B50" s="37"/>
      <c r="C50" s="38"/>
      <c r="D50" s="26"/>
      <c r="E50" s="26"/>
      <c r="F50" s="26"/>
      <c r="G50" s="27"/>
      <c r="H50" s="1"/>
      <c r="I50" s="1"/>
      <c r="J50" s="1"/>
      <c r="K50" s="1"/>
      <c r="L50" s="1"/>
    </row>
    <row r="51" spans="1:12" x14ac:dyDescent="0.25">
      <c r="A51" s="25"/>
      <c r="B51" s="37"/>
      <c r="C51" s="38"/>
      <c r="D51" s="26"/>
      <c r="E51" s="26"/>
      <c r="F51" s="26"/>
      <c r="G51" s="27"/>
      <c r="H51" s="1"/>
      <c r="I51" s="1"/>
      <c r="J51" s="1"/>
      <c r="K51" s="1"/>
      <c r="L51" s="1"/>
    </row>
    <row r="52" spans="1:12" x14ac:dyDescent="0.25">
      <c r="A52" s="7"/>
      <c r="B52" s="8"/>
      <c r="C52" s="8"/>
      <c r="D52" s="8"/>
      <c r="E52" s="8"/>
      <c r="F52" s="8"/>
      <c r="G52" s="10"/>
      <c r="H52" s="1"/>
      <c r="I52" s="1"/>
      <c r="J52" s="1"/>
      <c r="K52" s="1"/>
      <c r="L52" s="1"/>
    </row>
    <row r="53" spans="1:12" x14ac:dyDescent="0.25">
      <c r="A53" s="25"/>
      <c r="B53" s="37" t="s">
        <v>15</v>
      </c>
      <c r="C53" s="37">
        <v>117106</v>
      </c>
      <c r="D53" s="26"/>
      <c r="E53" s="26"/>
      <c r="F53" s="26"/>
      <c r="G53" s="27"/>
      <c r="H53" s="1"/>
      <c r="I53" s="1"/>
      <c r="J53" s="1"/>
      <c r="K53" s="1"/>
      <c r="L53" s="1"/>
    </row>
    <row r="54" spans="1:12" x14ac:dyDescent="0.25">
      <c r="A54" s="25"/>
      <c r="B54" s="37"/>
      <c r="C54" s="37"/>
      <c r="D54" s="26"/>
      <c r="E54" s="26"/>
      <c r="F54" s="26"/>
      <c r="G54" s="27"/>
      <c r="H54" s="1"/>
      <c r="I54" s="1"/>
      <c r="J54" s="1"/>
      <c r="K54" s="1"/>
      <c r="L54" s="1"/>
    </row>
    <row r="55" spans="1:12" x14ac:dyDescent="0.25">
      <c r="A55" s="25"/>
      <c r="B55" s="37"/>
      <c r="C55" s="37"/>
      <c r="D55" s="26"/>
      <c r="E55" s="26"/>
      <c r="F55" s="26"/>
      <c r="G55" s="27"/>
      <c r="H55" s="1"/>
      <c r="I55" s="1"/>
      <c r="J55" s="1"/>
      <c r="K55" s="1"/>
      <c r="L55" s="1"/>
    </row>
    <row r="56" spans="1:12" x14ac:dyDescent="0.25">
      <c r="A56" s="25"/>
      <c r="B56" s="37"/>
      <c r="C56" s="37"/>
      <c r="D56" s="26"/>
      <c r="E56" s="26"/>
      <c r="F56" s="26"/>
      <c r="G56" s="27"/>
      <c r="H56" s="1"/>
      <c r="I56" s="1"/>
      <c r="J56" s="1"/>
      <c r="K56" s="1"/>
      <c r="L56" s="1"/>
    </row>
    <row r="57" spans="1:12" x14ac:dyDescent="0.25">
      <c r="A57" s="7"/>
      <c r="B57" s="35"/>
      <c r="C57" s="8"/>
      <c r="D57" s="8"/>
      <c r="E57" s="8"/>
      <c r="F57" s="8"/>
      <c r="G57" s="10"/>
      <c r="H57" s="1"/>
      <c r="I57" s="1"/>
      <c r="J57" s="1"/>
      <c r="K57" s="1"/>
      <c r="L57" s="1"/>
    </row>
    <row r="58" spans="1:12" x14ac:dyDescent="0.25">
      <c r="A58" s="25"/>
      <c r="B58" s="37" t="s">
        <v>16</v>
      </c>
      <c r="C58" s="37">
        <v>117107</v>
      </c>
      <c r="D58" s="26"/>
      <c r="E58" s="26"/>
      <c r="F58" s="26"/>
      <c r="G58" s="27"/>
      <c r="H58" s="1"/>
      <c r="I58" s="1"/>
      <c r="J58" s="1"/>
      <c r="K58" s="1"/>
      <c r="L58" s="1"/>
    </row>
    <row r="59" spans="1:12" x14ac:dyDescent="0.25">
      <c r="A59" s="25"/>
      <c r="B59" s="37"/>
      <c r="C59" s="37"/>
      <c r="D59" s="26"/>
      <c r="E59" s="26"/>
      <c r="F59" s="26"/>
      <c r="G59" s="27"/>
      <c r="H59" s="1"/>
      <c r="I59" s="1"/>
      <c r="J59" s="1"/>
      <c r="K59" s="1"/>
      <c r="L59" s="1"/>
    </row>
    <row r="60" spans="1:12" x14ac:dyDescent="0.25">
      <c r="A60" s="25"/>
      <c r="B60" s="37"/>
      <c r="C60" s="37"/>
      <c r="D60" s="26"/>
      <c r="E60" s="26"/>
      <c r="F60" s="26"/>
      <c r="G60" s="27"/>
      <c r="H60" s="1"/>
      <c r="I60" s="1"/>
      <c r="J60" s="1"/>
      <c r="K60" s="1"/>
      <c r="L60" s="1"/>
    </row>
    <row r="61" spans="1:12" x14ac:dyDescent="0.25">
      <c r="A61" s="25"/>
      <c r="B61" s="37"/>
      <c r="C61" s="37"/>
      <c r="D61" s="26"/>
      <c r="E61" s="26"/>
      <c r="F61" s="26"/>
      <c r="G61" s="27"/>
      <c r="H61" s="1"/>
      <c r="I61" s="1"/>
      <c r="J61" s="1"/>
      <c r="K61" s="1"/>
      <c r="L61" s="1"/>
    </row>
    <row r="62" spans="1:12" x14ac:dyDescent="0.25">
      <c r="A62" s="7"/>
      <c r="B62" s="34"/>
      <c r="C62" s="34"/>
      <c r="D62" s="8"/>
      <c r="E62" s="8"/>
      <c r="F62" s="8"/>
      <c r="G62" s="10"/>
      <c r="H62" s="1"/>
      <c r="I62" s="1"/>
      <c r="J62" s="1"/>
      <c r="K62" s="1"/>
      <c r="L62" s="1"/>
    </row>
    <row r="63" spans="1:12" x14ac:dyDescent="0.25">
      <c r="A63" s="25"/>
      <c r="B63" s="37" t="s">
        <v>19</v>
      </c>
      <c r="C63" s="37">
        <v>117108</v>
      </c>
      <c r="D63" s="26"/>
      <c r="E63" s="26"/>
      <c r="F63" s="26"/>
      <c r="G63" s="27"/>
      <c r="H63" s="1"/>
      <c r="I63" s="1"/>
      <c r="J63" s="1"/>
      <c r="K63" s="1"/>
      <c r="L63" s="1"/>
    </row>
    <row r="64" spans="1:12" x14ac:dyDescent="0.25">
      <c r="A64" s="25"/>
      <c r="B64" s="37"/>
      <c r="C64" s="37"/>
      <c r="D64" s="26"/>
      <c r="E64" s="26"/>
      <c r="F64" s="26"/>
      <c r="G64" s="27"/>
      <c r="H64" s="1"/>
      <c r="I64" s="1"/>
      <c r="J64" s="1"/>
      <c r="K64" s="1"/>
      <c r="L64" s="1"/>
    </row>
    <row r="65" spans="1:12" x14ac:dyDescent="0.25">
      <c r="A65" s="25"/>
      <c r="B65" s="37"/>
      <c r="C65" s="37"/>
      <c r="D65" s="26"/>
      <c r="E65" s="26"/>
      <c r="F65" s="26"/>
      <c r="G65" s="27"/>
      <c r="H65" s="1"/>
      <c r="I65" s="1"/>
      <c r="J65" s="1"/>
      <c r="K65" s="1"/>
      <c r="L65" s="1"/>
    </row>
    <row r="66" spans="1:12" x14ac:dyDescent="0.25">
      <c r="A66" s="25"/>
      <c r="B66" s="32"/>
      <c r="C66" s="32"/>
      <c r="D66" s="26"/>
      <c r="E66" s="26"/>
      <c r="F66" s="26"/>
      <c r="G66" s="27"/>
      <c r="H66" s="1"/>
      <c r="I66" s="1"/>
      <c r="J66" s="1"/>
      <c r="K66" s="1"/>
      <c r="L66" s="1"/>
    </row>
    <row r="67" spans="1:12" x14ac:dyDescent="0.25">
      <c r="A67" s="7"/>
      <c r="B67" s="8"/>
      <c r="C67" s="8"/>
      <c r="D67" s="8"/>
      <c r="E67" s="8"/>
      <c r="F67" s="8"/>
      <c r="G67" s="10"/>
      <c r="H67" s="1"/>
      <c r="I67" s="1"/>
      <c r="J67" s="1"/>
      <c r="K67" s="1"/>
      <c r="L67" s="1"/>
    </row>
    <row r="68" spans="1:12" x14ac:dyDescent="0.25">
      <c r="A68" s="25"/>
      <c r="B68" s="37" t="s">
        <v>17</v>
      </c>
      <c r="C68" s="38">
        <v>117110</v>
      </c>
      <c r="D68" s="26"/>
      <c r="E68" s="26"/>
      <c r="F68" s="26"/>
      <c r="G68" s="27"/>
      <c r="H68" s="1"/>
      <c r="I68" s="1"/>
      <c r="J68" s="1"/>
      <c r="K68" s="1"/>
      <c r="L68" s="1"/>
    </row>
    <row r="69" spans="1:12" x14ac:dyDescent="0.25">
      <c r="A69" s="25"/>
      <c r="B69" s="37"/>
      <c r="C69" s="38"/>
      <c r="D69" s="26"/>
      <c r="E69" s="26"/>
      <c r="F69" s="26"/>
      <c r="G69" s="27"/>
      <c r="H69" s="1"/>
      <c r="I69" s="1"/>
      <c r="J69" s="1"/>
      <c r="K69" s="1"/>
      <c r="L69" s="1"/>
    </row>
    <row r="70" spans="1:12" x14ac:dyDescent="0.25">
      <c r="A70" s="25"/>
      <c r="B70" s="37"/>
      <c r="C70" s="38"/>
      <c r="D70" s="26"/>
      <c r="E70" s="26"/>
      <c r="F70" s="26"/>
      <c r="G70" s="27"/>
      <c r="H70" s="1"/>
      <c r="I70" s="1"/>
      <c r="J70" s="1"/>
      <c r="K70" s="1"/>
      <c r="L70" s="1"/>
    </row>
    <row r="71" spans="1:12" x14ac:dyDescent="0.25">
      <c r="A71" s="25"/>
      <c r="B71" s="37"/>
      <c r="C71" s="38"/>
      <c r="D71" s="26"/>
      <c r="E71" s="26"/>
      <c r="F71" s="26"/>
      <c r="G71" s="27"/>
      <c r="H71" s="1"/>
      <c r="I71" s="1"/>
      <c r="J71" s="1"/>
      <c r="K71" s="1"/>
      <c r="L71" s="1"/>
    </row>
    <row r="72" spans="1:12" x14ac:dyDescent="0.25">
      <c r="A72" s="7"/>
      <c r="B72" s="8"/>
      <c r="C72" s="8"/>
      <c r="D72" s="8"/>
      <c r="E72" s="8"/>
      <c r="F72" s="8"/>
      <c r="G72" s="10"/>
      <c r="H72" s="1"/>
      <c r="I72" s="1"/>
      <c r="J72" s="1"/>
      <c r="K72" s="1"/>
      <c r="L72" s="1"/>
    </row>
    <row r="73" spans="1:12" ht="12.75" customHeight="1" x14ac:dyDescent="0.25">
      <c r="A73" s="25"/>
      <c r="B73" s="37" t="s">
        <v>18</v>
      </c>
      <c r="C73" s="37">
        <v>117161</v>
      </c>
      <c r="D73" s="26"/>
      <c r="E73" s="26"/>
      <c r="F73" s="26"/>
      <c r="G73" s="27"/>
      <c r="H73" s="1"/>
      <c r="I73" s="1"/>
      <c r="J73" s="1"/>
      <c r="K73" s="1"/>
      <c r="L73" s="1"/>
    </row>
    <row r="74" spans="1:12" x14ac:dyDescent="0.25">
      <c r="A74" s="25"/>
      <c r="B74" s="37"/>
      <c r="C74" s="37"/>
      <c r="D74" s="26"/>
      <c r="E74" s="26"/>
      <c r="F74" s="26"/>
      <c r="G74" s="27"/>
      <c r="H74" s="1"/>
      <c r="I74" s="1"/>
      <c r="J74" s="1"/>
      <c r="K74" s="1"/>
      <c r="L74" s="1"/>
    </row>
    <row r="75" spans="1:12" x14ac:dyDescent="0.25">
      <c r="A75" s="25"/>
      <c r="B75" s="37"/>
      <c r="C75" s="37"/>
      <c r="D75" s="26"/>
      <c r="E75" s="26"/>
      <c r="F75" s="26"/>
      <c r="G75" s="27"/>
      <c r="H75" s="1"/>
      <c r="I75" s="1"/>
      <c r="J75" s="1"/>
      <c r="K75" s="1"/>
      <c r="L75" s="1"/>
    </row>
    <row r="76" spans="1:12" x14ac:dyDescent="0.25">
      <c r="A76" s="25"/>
      <c r="B76" s="37"/>
      <c r="C76" s="37"/>
      <c r="D76" s="26"/>
      <c r="E76" s="26"/>
      <c r="F76" s="26"/>
      <c r="G76" s="27"/>
      <c r="H76" s="1"/>
      <c r="I76" s="1"/>
      <c r="J76" s="1"/>
      <c r="K76" s="1"/>
      <c r="L76" s="1"/>
    </row>
    <row r="77" spans="1:12" x14ac:dyDescent="0.25">
      <c r="A77" s="7"/>
      <c r="B77" s="8"/>
      <c r="C77" s="8"/>
      <c r="D77" s="8"/>
      <c r="E77" s="8"/>
      <c r="F77" s="8"/>
      <c r="G77" s="10"/>
      <c r="H77" s="1"/>
      <c r="I77" s="1"/>
      <c r="J77" s="1"/>
      <c r="K77" s="1"/>
      <c r="L77" s="1"/>
    </row>
    <row r="78" spans="1:12" x14ac:dyDescent="0.25">
      <c r="A78" s="25"/>
      <c r="B78" s="37" t="s">
        <v>21</v>
      </c>
      <c r="C78" s="37">
        <v>117665</v>
      </c>
      <c r="D78" s="26"/>
      <c r="E78" s="26"/>
      <c r="F78" s="26"/>
      <c r="G78" s="27"/>
      <c r="H78" s="1"/>
      <c r="I78" s="1"/>
      <c r="J78" s="1"/>
      <c r="K78" s="1"/>
      <c r="L78" s="1"/>
    </row>
    <row r="79" spans="1:12" x14ac:dyDescent="0.25">
      <c r="A79" s="25"/>
      <c r="B79" s="37"/>
      <c r="C79" s="37"/>
      <c r="D79" s="26"/>
      <c r="E79" s="26"/>
      <c r="F79" s="26"/>
      <c r="G79" s="27"/>
      <c r="H79" s="1"/>
      <c r="I79" s="1"/>
      <c r="J79" s="1"/>
      <c r="K79" s="1"/>
      <c r="L79" s="1"/>
    </row>
    <row r="80" spans="1:12" x14ac:dyDescent="0.25">
      <c r="A80" s="25"/>
      <c r="B80" s="37"/>
      <c r="C80" s="37"/>
      <c r="D80" s="26"/>
      <c r="E80" s="26"/>
      <c r="F80" s="26"/>
      <c r="G80" s="27"/>
      <c r="H80" s="1"/>
      <c r="I80" s="1"/>
      <c r="J80" s="1"/>
      <c r="K80" s="1"/>
      <c r="L80" s="1"/>
    </row>
    <row r="81" spans="1:12" x14ac:dyDescent="0.25">
      <c r="A81" s="25"/>
      <c r="B81" s="37"/>
      <c r="C81" s="37"/>
      <c r="D81" s="26"/>
      <c r="E81" s="26"/>
      <c r="F81" s="26"/>
      <c r="G81" s="27"/>
      <c r="H81" s="1"/>
      <c r="I81" s="1"/>
      <c r="J81" s="1"/>
      <c r="K81" s="1"/>
      <c r="L81" s="1"/>
    </row>
    <row r="82" spans="1:12" ht="13.8" thickBot="1" x14ac:dyDescent="0.3">
      <c r="A82" s="16"/>
      <c r="B82" s="17"/>
      <c r="C82" s="17"/>
      <c r="D82" s="17"/>
      <c r="E82" s="17"/>
      <c r="F82" s="17"/>
      <c r="G82" s="18"/>
      <c r="H82" s="1"/>
      <c r="I82" s="1"/>
      <c r="J82" s="1"/>
      <c r="K82" s="1"/>
      <c r="L82" s="1"/>
    </row>
    <row r="83" spans="1:12" x14ac:dyDescent="0.25">
      <c r="H83" s="1"/>
      <c r="I83" s="1"/>
      <c r="J83" s="1"/>
      <c r="K83" s="1"/>
      <c r="L83" s="1"/>
    </row>
    <row r="84" spans="1:12" x14ac:dyDescent="0.25">
      <c r="H84" s="1"/>
      <c r="I84" s="1"/>
      <c r="J84" s="1"/>
      <c r="K84" s="1"/>
      <c r="L84" s="1"/>
    </row>
    <row r="85" spans="1:12" x14ac:dyDescent="0.25">
      <c r="H85" s="1"/>
      <c r="I85" s="1"/>
      <c r="J85" s="1"/>
      <c r="K85" s="1"/>
      <c r="L85" s="1"/>
    </row>
    <row r="86" spans="1:12" x14ac:dyDescent="0.25">
      <c r="H86" s="1"/>
      <c r="I86" s="1"/>
      <c r="J86" s="1"/>
      <c r="K86" s="1"/>
      <c r="L86" s="1"/>
    </row>
    <row r="87" spans="1:12" x14ac:dyDescent="0.25">
      <c r="H87" s="1"/>
      <c r="I87" s="1"/>
      <c r="J87" s="1"/>
      <c r="K87" s="1"/>
      <c r="L87" s="1"/>
    </row>
    <row r="88" spans="1:12" x14ac:dyDescent="0.25">
      <c r="H88" s="1"/>
      <c r="I88" s="1"/>
      <c r="J88" s="1"/>
      <c r="K88" s="1"/>
      <c r="L88" s="1"/>
    </row>
    <row r="89" spans="1:12" x14ac:dyDescent="0.25">
      <c r="H89" s="1"/>
      <c r="I89" s="1"/>
      <c r="J89" s="1"/>
      <c r="K89" s="1"/>
      <c r="L89" s="1"/>
    </row>
    <row r="90" spans="1:12" x14ac:dyDescent="0.25">
      <c r="H90" s="1"/>
      <c r="I90" s="1"/>
      <c r="J90" s="1"/>
      <c r="K90" s="1"/>
      <c r="L90" s="1"/>
    </row>
    <row r="91" spans="1:12" x14ac:dyDescent="0.25">
      <c r="H91" s="1"/>
      <c r="I91" s="1"/>
      <c r="J91" s="1"/>
      <c r="K91" s="1"/>
      <c r="L91" s="1"/>
    </row>
    <row r="92" spans="1:12" x14ac:dyDescent="0.25">
      <c r="H92" s="1"/>
      <c r="I92" s="1"/>
      <c r="J92" s="1"/>
      <c r="K92" s="1"/>
      <c r="L92" s="1"/>
    </row>
    <row r="93" spans="1:12" x14ac:dyDescent="0.25">
      <c r="H93" s="1"/>
      <c r="I93" s="1"/>
      <c r="J93" s="1"/>
      <c r="K93" s="1"/>
      <c r="L93" s="1"/>
    </row>
    <row r="94" spans="1:12" x14ac:dyDescent="0.25">
      <c r="H94" s="1"/>
      <c r="I94" s="1"/>
      <c r="J94" s="1"/>
      <c r="K94" s="1"/>
      <c r="L94" s="1"/>
    </row>
    <row r="95" spans="1:12" x14ac:dyDescent="0.25">
      <c r="H95" s="1"/>
      <c r="I95" s="1"/>
      <c r="J95" s="1"/>
      <c r="K95" s="1"/>
      <c r="L95" s="1"/>
    </row>
    <row r="96" spans="1:12" x14ac:dyDescent="0.25">
      <c r="H96" s="1"/>
      <c r="I96" s="1"/>
      <c r="J96" s="1"/>
      <c r="K96" s="1"/>
      <c r="L96" s="1"/>
    </row>
  </sheetData>
  <sheetProtection password="C350" sheet="1" objects="1" scenarios="1" selectLockedCells="1" selectUnlockedCells="1"/>
  <mergeCells count="18">
    <mergeCell ref="C63:C65"/>
    <mergeCell ref="B63:B65"/>
    <mergeCell ref="B35:E35"/>
    <mergeCell ref="B36:E36"/>
    <mergeCell ref="B47:E47"/>
    <mergeCell ref="B42:B44"/>
    <mergeCell ref="B58:B61"/>
    <mergeCell ref="C58:C61"/>
    <mergeCell ref="C53:C56"/>
    <mergeCell ref="B53:B56"/>
    <mergeCell ref="C49:C51"/>
    <mergeCell ref="B49:B51"/>
    <mergeCell ref="B78:B81"/>
    <mergeCell ref="C78:C81"/>
    <mergeCell ref="B73:B76"/>
    <mergeCell ref="C73:C76"/>
    <mergeCell ref="B68:B71"/>
    <mergeCell ref="C68:C71"/>
  </mergeCells>
  <conditionalFormatting sqref="B7">
    <cfRule type="expression" dxfId="23" priority="33">
      <formula>$E$4&lt;&gt;""</formula>
    </cfRule>
  </conditionalFormatting>
  <conditionalFormatting sqref="E7">
    <cfRule type="expression" dxfId="22" priority="32">
      <formula>$B$7="Wird der Beitrag ganz oder teilweise aus Entgeltumwandlung bestritten?"</formula>
    </cfRule>
  </conditionalFormatting>
  <conditionalFormatting sqref="B10">
    <cfRule type="expression" dxfId="21" priority="31">
      <formula>$E$7&lt;&gt;""</formula>
    </cfRule>
  </conditionalFormatting>
  <conditionalFormatting sqref="E10">
    <cfRule type="expression" dxfId="20" priority="30">
      <formula>$E$10&gt;0</formula>
    </cfRule>
  </conditionalFormatting>
  <conditionalFormatting sqref="B13">
    <cfRule type="expression" dxfId="19" priority="27">
      <formula>$E$10&gt;0</formula>
    </cfRule>
  </conditionalFormatting>
  <conditionalFormatting sqref="E13">
    <cfRule type="expression" dxfId="18" priority="26">
      <formula>$E$10&gt;0</formula>
    </cfRule>
  </conditionalFormatting>
  <conditionalFormatting sqref="E19">
    <cfRule type="expression" dxfId="17" priority="25">
      <formula>EU_neu&gt;0</formula>
    </cfRule>
  </conditionalFormatting>
  <conditionalFormatting sqref="C19">
    <cfRule type="expression" dxfId="16" priority="24">
      <formula>EU_neu&gt;0</formula>
    </cfRule>
  </conditionalFormatting>
  <conditionalFormatting sqref="B25">
    <cfRule type="expression" dxfId="15" priority="23">
      <formula>$B$25&lt;&gt;""</formula>
    </cfRule>
  </conditionalFormatting>
  <conditionalFormatting sqref="E25">
    <cfRule type="expression" dxfId="14" priority="22">
      <formula>$E$25&lt;&gt;""</formula>
    </cfRule>
  </conditionalFormatting>
  <conditionalFormatting sqref="B28">
    <cfRule type="expression" dxfId="13" priority="21">
      <formula>Fremdvertrag&lt;&gt;""</formula>
    </cfRule>
  </conditionalFormatting>
  <conditionalFormatting sqref="E28">
    <cfRule type="expression" dxfId="12" priority="20">
      <formula>AND(Fremdvertrag="Ja",Vorversicherung_DV_PK="Direktversicherung (Rente oder Kapital)")</formula>
    </cfRule>
  </conditionalFormatting>
  <conditionalFormatting sqref="B31">
    <cfRule type="expression" dxfId="11" priority="19">
      <formula>$B$31&lt;&gt;""</formula>
    </cfRule>
  </conditionalFormatting>
  <conditionalFormatting sqref="B35">
    <cfRule type="expression" dxfId="10" priority="17">
      <formula>$B$35&lt;&gt;""</formula>
    </cfRule>
  </conditionalFormatting>
  <conditionalFormatting sqref="B36:E36">
    <cfRule type="expression" dxfId="9" priority="16">
      <formula>$B$36&lt;&gt;""</formula>
    </cfRule>
  </conditionalFormatting>
  <conditionalFormatting sqref="C22">
    <cfRule type="expression" dxfId="8" priority="15">
      <formula>EU_neu&gt;0</formula>
    </cfRule>
  </conditionalFormatting>
  <conditionalFormatting sqref="B16">
    <cfRule type="expression" dxfId="7" priority="13">
      <formula>AZ&gt;0</formula>
    </cfRule>
  </conditionalFormatting>
  <conditionalFormatting sqref="E16">
    <cfRule type="expression" dxfId="6" priority="11">
      <formula>$E$13&gt;0</formula>
    </cfRule>
  </conditionalFormatting>
  <conditionalFormatting sqref="E22">
    <cfRule type="expression" dxfId="5" priority="10">
      <formula>EU_neu&gt;0</formula>
    </cfRule>
  </conditionalFormatting>
  <conditionalFormatting sqref="B39">
    <cfRule type="expression" dxfId="4" priority="9">
      <formula>$B$39&lt;&gt;""</formula>
    </cfRule>
  </conditionalFormatting>
  <conditionalFormatting sqref="E38">
    <cfRule type="expression" dxfId="3" priority="7">
      <formula>$E$38&lt;&gt;""</formula>
    </cfRule>
  </conditionalFormatting>
  <conditionalFormatting sqref="B38">
    <cfRule type="expression" dxfId="2" priority="5">
      <formula>B38&lt;&gt;""</formula>
    </cfRule>
  </conditionalFormatting>
  <conditionalFormatting sqref="E39">
    <cfRule type="expression" dxfId="1" priority="4">
      <formula>$E$39&lt;&gt;""</formula>
    </cfRule>
  </conditionalFormatting>
  <conditionalFormatting sqref="E20">
    <cfRule type="expression" dxfId="0" priority="1">
      <formula>EU_neu&gt;0</formula>
    </cfRule>
  </conditionalFormatting>
  <dataValidations count="1">
    <dataValidation type="decimal" allowBlank="1" showInputMessage="1" showErrorMessage="1" errorTitle="ungültiger Wert" error="Der eingegebene Betrag ist zu hoch oder zu niedrig." sqref="E10">
      <formula1>0.01</formula1>
      <formula2>7000</formula2>
    </dataValidation>
  </dataValidations>
  <pageMargins left="0.7" right="0.7" top="0.78740157499999996" bottom="0.78740157499999996" header="0.3" footer="0.3"/>
  <pageSetup scale="62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5" r:id="rId4">
          <objectPr defaultSize="0" autoPict="0" macro="[0]!Aufruf_117106" r:id="rId5">
            <anchor moveWithCells="1">
              <from>
                <xdr:col>2</xdr:col>
                <xdr:colOff>1584960</xdr:colOff>
                <xdr:row>52</xdr:row>
                <xdr:rowOff>60960</xdr:rowOff>
              </from>
              <to>
                <xdr:col>4</xdr:col>
                <xdr:colOff>190500</xdr:colOff>
                <xdr:row>55</xdr:row>
                <xdr:rowOff>137160</xdr:rowOff>
              </to>
            </anchor>
          </objectPr>
        </oleObject>
      </mc:Choice>
      <mc:Fallback>
        <oleObject progId="Acrobat Document" dvAspect="DVASPECT_ICON" shapeId="1045" r:id="rId4"/>
      </mc:Fallback>
    </mc:AlternateContent>
    <mc:AlternateContent xmlns:mc="http://schemas.openxmlformats.org/markup-compatibility/2006">
      <mc:Choice Requires="x14">
        <oleObject progId="Acrobat Document" dvAspect="DVASPECT_ICON" shapeId="1046" r:id="rId6">
          <objectPr defaultSize="0" autoPict="0" macro="[0]!Aufruf_117107" r:id="rId7">
            <anchor moveWithCells="1">
              <from>
                <xdr:col>2</xdr:col>
                <xdr:colOff>1584960</xdr:colOff>
                <xdr:row>57</xdr:row>
                <xdr:rowOff>68580</xdr:rowOff>
              </from>
              <to>
                <xdr:col>4</xdr:col>
                <xdr:colOff>190500</xdr:colOff>
                <xdr:row>60</xdr:row>
                <xdr:rowOff>137160</xdr:rowOff>
              </to>
            </anchor>
          </objectPr>
        </oleObject>
      </mc:Choice>
      <mc:Fallback>
        <oleObject progId="Acrobat Document" dvAspect="DVASPECT_ICON" shapeId="1046" r:id="rId6"/>
      </mc:Fallback>
    </mc:AlternateContent>
    <mc:AlternateContent xmlns:mc="http://schemas.openxmlformats.org/markup-compatibility/2006">
      <mc:Choice Requires="x14">
        <oleObject progId="Acrobat Document" dvAspect="DVASPECT_ICON" shapeId="1047" r:id="rId8">
          <objectPr defaultSize="0" autoPict="0" macro="[0]!Aufruf_117108" r:id="rId9">
            <anchor moveWithCells="1">
              <from>
                <xdr:col>2</xdr:col>
                <xdr:colOff>1584960</xdr:colOff>
                <xdr:row>62</xdr:row>
                <xdr:rowOff>38100</xdr:rowOff>
              </from>
              <to>
                <xdr:col>4</xdr:col>
                <xdr:colOff>213360</xdr:colOff>
                <xdr:row>65</xdr:row>
                <xdr:rowOff>114300</xdr:rowOff>
              </to>
            </anchor>
          </objectPr>
        </oleObject>
      </mc:Choice>
      <mc:Fallback>
        <oleObject progId="Acrobat Document" dvAspect="DVASPECT_ICON" shapeId="1047" r:id="rId8"/>
      </mc:Fallback>
    </mc:AlternateContent>
    <mc:AlternateContent xmlns:mc="http://schemas.openxmlformats.org/markup-compatibility/2006">
      <mc:Choice Requires="x14">
        <oleObject progId="Acrobat Document" dvAspect="DVASPECT_ICON" shapeId="1048" r:id="rId10">
          <objectPr defaultSize="0" autoPict="0" macro="[0]!Aufruf_117161" r:id="rId11">
            <anchor moveWithCells="1">
              <from>
                <xdr:col>2</xdr:col>
                <xdr:colOff>1562100</xdr:colOff>
                <xdr:row>72</xdr:row>
                <xdr:rowOff>45720</xdr:rowOff>
              </from>
              <to>
                <xdr:col>4</xdr:col>
                <xdr:colOff>198120</xdr:colOff>
                <xdr:row>75</xdr:row>
                <xdr:rowOff>137160</xdr:rowOff>
              </to>
            </anchor>
          </objectPr>
        </oleObject>
      </mc:Choice>
      <mc:Fallback>
        <oleObject progId="Acrobat Document" dvAspect="DVASPECT_ICON" shapeId="1048" r:id="rId10"/>
      </mc:Fallback>
    </mc:AlternateContent>
    <mc:AlternateContent xmlns:mc="http://schemas.openxmlformats.org/markup-compatibility/2006">
      <mc:Choice Requires="x14">
        <oleObject progId="Acrobat Document" dvAspect="DVASPECT_ICON" shapeId="1049" r:id="rId12">
          <objectPr defaultSize="0" autoPict="0" macro="[0]!Aufruf_113470" r:id="rId13">
            <anchor moveWithCells="1">
              <from>
                <xdr:col>2</xdr:col>
                <xdr:colOff>1600200</xdr:colOff>
                <xdr:row>47</xdr:row>
                <xdr:rowOff>83820</xdr:rowOff>
              </from>
              <to>
                <xdr:col>4</xdr:col>
                <xdr:colOff>220980</xdr:colOff>
                <xdr:row>50</xdr:row>
                <xdr:rowOff>137160</xdr:rowOff>
              </to>
            </anchor>
          </objectPr>
        </oleObject>
      </mc:Choice>
      <mc:Fallback>
        <oleObject progId="Acrobat Document" dvAspect="DVASPECT_ICON" shapeId="1049" r:id="rId12"/>
      </mc:Fallback>
    </mc:AlternateContent>
    <mc:AlternateContent xmlns:mc="http://schemas.openxmlformats.org/markup-compatibility/2006">
      <mc:Choice Requires="x14">
        <oleObject progId="Acrobat Document" dvAspect="DVASPECT_ICON" shapeId="1052" r:id="rId14">
          <objectPr defaultSize="0" autoPict="0" macro="[0]!Aufruf_117665" r:id="rId15">
            <anchor moveWithCells="1">
              <from>
                <xdr:col>2</xdr:col>
                <xdr:colOff>1562100</xdr:colOff>
                <xdr:row>77</xdr:row>
                <xdr:rowOff>30480</xdr:rowOff>
              </from>
              <to>
                <xdr:col>4</xdr:col>
                <xdr:colOff>213360</xdr:colOff>
                <xdr:row>80</xdr:row>
                <xdr:rowOff>137160</xdr:rowOff>
              </to>
            </anchor>
          </objectPr>
        </oleObject>
      </mc:Choice>
      <mc:Fallback>
        <oleObject progId="Acrobat Document" dvAspect="DVASPECT_ICON" shapeId="1052" r:id="rId14"/>
      </mc:Fallback>
    </mc:AlternateContent>
    <mc:AlternateContent xmlns:mc="http://schemas.openxmlformats.org/markup-compatibility/2006">
      <mc:Choice Requires="x14">
        <oleObject progId="Acrobat Document" dvAspect="DVASPECT_ICON" shapeId="1053" r:id="rId16">
          <objectPr defaultSize="0" autoPict="0" macro="[0]!Aufruf_117110" r:id="rId17">
            <anchor moveWithCells="1">
              <from>
                <xdr:col>2</xdr:col>
                <xdr:colOff>1577340</xdr:colOff>
                <xdr:row>67</xdr:row>
                <xdr:rowOff>22860</xdr:rowOff>
              </from>
              <to>
                <xdr:col>4</xdr:col>
                <xdr:colOff>220980</xdr:colOff>
                <xdr:row>70</xdr:row>
                <xdr:rowOff>152400</xdr:rowOff>
              </to>
            </anchor>
          </objectPr>
        </oleObject>
      </mc:Choice>
      <mc:Fallback>
        <oleObject progId="Acrobat Document" dvAspect="DVASPECT_ICON" shapeId="1053" r:id="rId1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Auswahllisten!$B$1:$B$3</xm:f>
          </x14:formula1>
          <xm:sqref>E25 E7</xm:sqref>
        </x14:dataValidation>
        <x14:dataValidation type="list" allowBlank="1" showInputMessage="1" showErrorMessage="1">
          <x14:formula1>
            <xm:f>Auswahllisten!$B$9:$B$13</xm:f>
          </x14:formula1>
          <xm:sqref>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12"/>
  <sheetViews>
    <sheetView workbookViewId="0">
      <selection activeCell="B9" sqref="B9"/>
    </sheetView>
  </sheetViews>
  <sheetFormatPr baseColWidth="10" defaultRowHeight="13.2" x14ac:dyDescent="0.25"/>
  <cols>
    <col min="1" max="1" width="17.5546875" customWidth="1"/>
    <col min="2" max="2" width="45" customWidth="1"/>
  </cols>
  <sheetData>
    <row r="1" spans="1:2" x14ac:dyDescent="0.25">
      <c r="A1" t="s">
        <v>0</v>
      </c>
      <c r="B1" t="s">
        <v>4</v>
      </c>
    </row>
    <row r="2" spans="1:2" x14ac:dyDescent="0.25">
      <c r="B2" t="s">
        <v>5</v>
      </c>
    </row>
    <row r="5" spans="1:2" x14ac:dyDescent="0.25">
      <c r="A5" t="s">
        <v>1</v>
      </c>
      <c r="B5" t="s">
        <v>2</v>
      </c>
    </row>
    <row r="6" spans="1:2" x14ac:dyDescent="0.25">
      <c r="B6" t="s">
        <v>3</v>
      </c>
    </row>
    <row r="9" spans="1:2" x14ac:dyDescent="0.25">
      <c r="A9" t="s">
        <v>6</v>
      </c>
      <c r="B9" t="s">
        <v>11</v>
      </c>
    </row>
    <row r="10" spans="1:2" x14ac:dyDescent="0.25">
      <c r="B10" t="s">
        <v>3</v>
      </c>
    </row>
    <row r="11" spans="1:2" x14ac:dyDescent="0.25">
      <c r="B11" t="s">
        <v>7</v>
      </c>
    </row>
    <row r="12" spans="1:2" x14ac:dyDescent="0.25">
      <c r="B12" t="s">
        <v>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workbookViewId="0"/>
  </sheetViews>
  <sheetFormatPr baseColWidth="10" defaultRowHeight="13.2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8</vt:i4>
      </vt:variant>
    </vt:vector>
  </HeadingPairs>
  <TitlesOfParts>
    <vt:vector size="9" baseType="lpstr">
      <vt:lpstr>Entscheidungshilfe</vt:lpstr>
      <vt:lpstr>AZ</vt:lpstr>
      <vt:lpstr>Entscheidungshilfe!Druckbereich</vt:lpstr>
      <vt:lpstr>Entgeltumwandlung</vt:lpstr>
      <vt:lpstr>EU_aktuell</vt:lpstr>
      <vt:lpstr>EU_neu</vt:lpstr>
      <vt:lpstr>Fremdvertrag</vt:lpstr>
      <vt:lpstr>Vertragsabschluss</vt:lpstr>
      <vt:lpstr>Vorversicherung_DV_PK</vt:lpstr>
    </vt:vector>
  </TitlesOfParts>
  <Company>Gothaer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Ulrike Wolf</dc:creator>
  <cp:lastModifiedBy>Wolf Ulrike</cp:lastModifiedBy>
  <cp:lastPrinted>2021-04-26T12:05:20Z</cp:lastPrinted>
  <dcterms:created xsi:type="dcterms:W3CDTF">2018-09-07T07:23:36Z</dcterms:created>
  <dcterms:modified xsi:type="dcterms:W3CDTF">2022-03-23T13:35:48Z</dcterms:modified>
</cp:coreProperties>
</file>